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S" state="visible" r:id="rId4"/>
    <sheet sheetId="2" name="Instruções" state="visible" r:id="rId5"/>
    <sheet sheetId="3" name="Tabelas" state="visible" r:id="rId6"/>
  </sheets>
  <calcPr calcId="171027" fullCalcOnLoad="1"/>
</workbook>
</file>

<file path=xl/sharedStrings.xml><?xml version="1.0" encoding="utf-8"?>
<sst xmlns="http://schemas.openxmlformats.org/spreadsheetml/2006/main" count="61" uniqueCount="61">
  <si>
    <t>Controle do DAS do MEI em 2026</t>
  </si>
  <si>
    <t>Calcutudo.com.br · planilha grátis · células amarelas são suas · o verde é fórmula</t>
  </si>
  <si>
    <t>Atividade: 1 comércio, 2 serviço, 3 os dois</t>
  </si>
  <si>
    <t>Comércio R$ 82,05 · serviço R$ 86,05 · os dois R$ 87,05</t>
  </si>
  <si>
    <t>DAS do mês</t>
  </si>
  <si>
    <t>Mês</t>
  </si>
  <si>
    <t>DAS devido</t>
  </si>
  <si>
    <t>Valor pago</t>
  </si>
  <si>
    <t>Diferença</t>
  </si>
  <si>
    <t>Situação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</si>
  <si>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</si>
  <si>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</si>
  <si>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</si>
  <si>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</si>
  <si>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</si>
  <si>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</si>
  <si>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</si>
  <si>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</si>
  <si>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</si>
  <si>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</si>
  <si>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</si>
  <si>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</si>
  <si>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 devido</t>
  </si>
  <si>
    <t>Total pago</t>
  </si>
  <si>
    <t>Em aberto</t>
  </si>
  <si>
    <t>Instruções</t>
  </si>
  <si>
    <t>Calcutudo.com.br</t>
  </si>
  <si>
    <t>Substitua as células amarelas. As verdes recalculam sozinhas. O exemplo já vem preenchido para você conferir a conta antes de apagar.</t>
  </si>
  <si>
    <t>O DAS de 2026 soma o INSS de R$ 81,05 (5% do salário mínimo) ao ISS de R$ 5 e ao ICMS de R$ 1, conforme a atividade. Comércio fica em R$ 82,05, serviço em R$ 86,05 e as duas juntas em R$ 87,05. Esses pedaços estão na aba Tabelas.</t>
  </si>
  <si>
    <t>O MEI caminhoneiro paga INSS de R$ 194,52. A nota da Receita não confirma se o ICMS de R$ 1 continua nesse caso, então esta grade não soma esse real sozinha. Se for o seu caso, troque o valor na célula do DAS depois de desproteger a aba, ou some à parte.</t>
  </si>
  <si>
    <t>A guia é devida todo mês, mesmo sem faturamento. O exemplo é comércio, com os seis primeiros meses pagos: devido R$ 984,60, pago R$ 492,30, em aberto R$ 492,30.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</si>
  <si>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</si>
  <si>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</si>
  <si>
    <t>INSS faixa 1 até</t>
  </si>
  <si>
    <t>INSS faixa 2 até</t>
  </si>
  <si>
    <t>INSS faixa 3 até</t>
  </si>
  <si>
    <t>INSS teto</t>
  </si>
  <si>
    <t>Desconto simplificado mensal</t>
  </si>
  <si>
    <t>Dedução mensal por dependente</t>
  </si>
  <si>
    <t>IR isento até</t>
  </si>
  <si>
    <t>IR 7,5% até</t>
  </si>
  <si>
    <t>IR 15% até</t>
  </si>
  <si>
    <t>IR 22,5% até</t>
  </si>
  <si>
    <t>IR 27,5%</t>
  </si>
  <si>
    <t>Redução integral até esta renda</t>
  </si>
  <si>
    <t>Teto da redução que zera o imposto</t>
  </si>
  <si>
    <t>Redução parcial até esta renda</t>
  </si>
  <si>
    <t>Constante da redução parcial</t>
  </si>
  <si>
    <t>Numerador do coeficiente 0,133145</t>
  </si>
  <si>
    <t>Denominador do coeficiente</t>
  </si>
  <si>
    <t>MEI limite anual 2026</t>
  </si>
  <si>
    <t>MEI limite por mês no ano de abertura</t>
  </si>
  <si>
    <t>DAS INSS do MEI</t>
  </si>
  <si>
    <t>DAS ISS</t>
  </si>
  <si>
    <t>DAS ICMS</t>
  </si>
  <si>
    <t>DAS INSS do MEI caminhoneiro</t>
  </si>
  <si>
    <t>Comércio (INSS + ICMS)</t>
  </si>
  <si>
    <t>Serviço (INSS + ISS)</t>
  </si>
  <si>
    <t>Comércio e serviço</t>
  </si>
  <si>
    <t>FGTS do empregado</t>
  </si>
  <si>
    <t>Calcutudo.com.br · números de 2026 copiados de src/config/tax-tables.ts ao gerar o arquivo. Não há vínculo externo.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</si>
</sst>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 #,##0.00"/>
  </numFmts>
  <fonts count="9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color rgb="FF1C2430"/>
      <sz val="11"/>
      <name val="Calibri"/>
    </font>
    <font>
      <sz val="11"/>
      <name val="Calibri"/>
    </font>
    <font>
      <b/>
      <color rgb="FF1C2430"/>
      <sz val="11"/>
      <name val="Calibri"/>
    </font>
    <font>
      <b/>
      <color rgb="FFFFFFFF"/>
      <sz val="11"/>
      <name val="Calibri"/>
    </font>
    <font>
      <b/>
      <color rgb="FF8A5A12"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E7F3EE"/>
      </patternFill>
    </fill>
    <fill>
      <patternFill patternType="solid">
        <fgColor rgb="FF0F6E56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1" fontId="4" fillId="2" borderId="1" xfId="0" applyNumberFormat="1" applyFont="1" applyFill="1" applyBorder="1" applyProtection="1">
      <protection locked="0"/>
    </xf>
    <xf numFmtId="0" fontId="5" fillId="0" borderId="0" xfId="0" applyFont="1" applyAlignment="1">
      <alignment vertical="center" wrapText="1"/>
    </xf>
    <xf numFmtId="164" fontId="4" fillId="3" borderId="1" xfId="0" applyNumberFormat="1" applyFont="1" applyFill="1" applyBorder="1" applyProtection="1"/>
    <xf numFmtId="0" fontId="6" fillId="4" borderId="0" xfId="0" applyFont="1" applyFill="1" applyAlignment="1">
      <alignment vertical="center" wrapText="1"/>
    </xf>
    <xf numFmtId="164" fontId="4" fillId="2" borderId="1" xfId="0" applyNumberFormat="1" applyFont="1" applyFill="1" applyBorder="1" applyProtection="1">
      <protection locked="0"/>
    </xf>
    <xf numFmtId="0" fontId="4" fillId="3" borderId="1" xfId="0" applyFont="1" applyFill="1" applyBorder="1" applyProtection="1"/>
    <xf numFmtId="0" fontId="7" fillId="0" borderId="0" xfId="0" applyFont="1"/>
    <xf numFmtId="0" fontId="8" fillId="0" borderId="0" xfId="0" applyFont="1" applyAlignment="1">
      <alignment vertical="top" wrapText="1"/>
    </xf>
    <xf numFmtId="164" fontId="0" fillId="0" borderId="0" xfId="0" applyNumberFormat="1" applyProtection="1"/>
    <xf numFmtId="0" fontId="0" fillId="0" borderId="0" xfId="0" applyProtection="1"/>
    <xf numFmtId="10" fontId="0" fillId="0" borderId="0" xfId="0" applyNumberFormat="1" applyProtection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5" width="18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spans="1:3" x14ac:dyDescent="0.25">
      <c r="A4" s="3" t="s">
        <v>2</v>
      </c>
      <c r="B4" s="4">
        <v>1</v>
      </c>
      <c r="C4" s="3" t="s">
        <v>3</v>
      </c>
    </row>
    <row r="5" spans="1:2" x14ac:dyDescent="0.25">
      <c r="A5" s="5" t="s">
        <v>4</v>
      </c>
      <c r="B5" s="6">
        <f>IF(B4=1,Tabelas!B28,IF(B4=2,Tabelas!B29,Tabelas!B30))</f>
      </c>
    </row>
    <row r="7" ht="22" customHeight="1" spans="1:5" x14ac:dyDescent="0.25">
      <c r="A7" s="7" t="s">
        <v>5</v>
      </c>
      <c r="B7" s="7" t="s">
        <v>6</v>
      </c>
      <c r="C7" s="7" t="s">
        <v>7</v>
      </c>
      <c r="D7" s="7" t="s">
        <v>8</v>
      </c>
      <c r="E7" s="7" t="s">
        <v>9</v>
      </c>
    </row>
    <row r="8" spans="1:5" x14ac:dyDescent="0.25">
      <c r="A8" s="3" t="s">
        <v>10</v>
      </c>
      <c r="B8" s="6">
        <f>$B$5</f>
      </c>
      <c r="C8" s="8">
        <v>82.05</v>
      </c>
      <c r="D8" s="6">
        <f>ROUND(B8-N(C8),2)</f>
      </c>
      <c r="E8" s="9">
        <f>IF(N(C8)&gt;=B8,"Pago",IF(N(C8)&gt;0,"Parcial","Em aberto"))</f>
      </c>
    </row>
    <row r="9" spans="1:5" x14ac:dyDescent="0.25">
      <c r="A9" s="3" t="s">
        <v>11</v>
      </c>
      <c r="B9" s="6">
        <f>$B$5</f>
      </c>
      <c r="C9" s="8">
        <v>82.05</v>
      </c>
      <c r="D9" s="6">
        <f>ROUND(B9-N(C9),2)</f>
      </c>
      <c r="E9" s="9">
        <f>IF(N(C9)&gt;=B9,"Pago",IF(N(C9)&gt;0,"Parcial","Em aberto"))</f>
      </c>
    </row>
    <row r="10" spans="1:5" x14ac:dyDescent="0.25">
      <c r="A10" s="3" t="s">
        <v>12</v>
      </c>
      <c r="B10" s="6">
        <f>$B$5</f>
      </c>
      <c r="C10" s="8">
        <v>82.05</v>
      </c>
      <c r="D10" s="6">
        <f>ROUND(B10-N(C10),2)</f>
      </c>
      <c r="E10" s="9">
        <f>IF(N(C10)&gt;=B10,"Pago",IF(N(C10)&gt;0,"Parcial","Em aberto"))</f>
      </c>
    </row>
    <row r="11" spans="1:5" x14ac:dyDescent="0.25">
      <c r="A11" s="3" t="s">
        <v>13</v>
      </c>
      <c r="B11" s="6">
        <f>$B$5</f>
      </c>
      <c r="C11" s="8">
        <v>82.05</v>
      </c>
      <c r="D11" s="6">
        <f>ROUND(B11-N(C11),2)</f>
      </c>
      <c r="E11" s="9">
        <f>IF(N(C11)&gt;=B11,"Pago",IF(N(C11)&gt;0,"Parcial","Em aberto"))</f>
      </c>
    </row>
    <row r="12" spans="1:5" x14ac:dyDescent="0.25">
      <c r="A12" s="3" t="s">
        <v>14</v>
      </c>
      <c r="B12" s="6">
        <f>$B$5</f>
      </c>
      <c r="C12" s="8">
        <v>82.05</v>
      </c>
      <c r="D12" s="6">
        <f>ROUND(B12-N(C12),2)</f>
      </c>
      <c r="E12" s="9">
        <f>IF(N(C12)&gt;=B12,"Pago",IF(N(C12)&gt;0,"Parcial","Em aberto"))</f>
      </c>
    </row>
    <row r="13" spans="1:5" x14ac:dyDescent="0.25">
      <c r="A13" s="3" t="s">
        <v>15</v>
      </c>
      <c r="B13" s="6">
        <f>$B$5</f>
      </c>
      <c r="C13" s="8">
        <v>82.05</v>
      </c>
      <c r="D13" s="6">
        <f>ROUND(B13-N(C13),2)</f>
      </c>
      <c r="E13" s="9">
        <f>IF(N(C13)&gt;=B13,"Pago",IF(N(C13)&gt;0,"Parcial","Em aberto"))</f>
      </c>
    </row>
    <row r="14" spans="1:5" x14ac:dyDescent="0.25">
      <c r="A14" s="3" t="s">
        <v>16</v>
      </c>
      <c r="B14" s="6">
        <f>$B$5</f>
      </c>
      <c r="C14" s="8"/>
      <c r="D14" s="6">
        <f>ROUND(B14-N(C14),2)</f>
      </c>
      <c r="E14" s="9">
        <f>IF(N(C14)&gt;=B14,"Pago",IF(N(C14)&gt;0,"Parcial","Em aberto"))</f>
      </c>
    </row>
    <row r="15" spans="1:5" x14ac:dyDescent="0.25">
      <c r="A15" s="3" t="s">
        <v>17</v>
      </c>
      <c r="B15" s="6">
        <f>$B$5</f>
      </c>
      <c r="C15" s="8"/>
      <c r="D15" s="6">
        <f>ROUND(B15-N(C15),2)</f>
      </c>
      <c r="E15" s="9">
        <f>IF(N(C15)&gt;=B15,"Pago",IF(N(C15)&gt;0,"Parcial","Em aberto"))</f>
      </c>
    </row>
    <row r="16" spans="1:5" x14ac:dyDescent="0.25">
      <c r="A16" s="3" t="s">
        <v>18</v>
      </c>
      <c r="B16" s="6">
        <f>$B$5</f>
      </c>
      <c r="C16" s="8"/>
      <c r="D16" s="6">
        <f>ROUND(B16-N(C16),2)</f>
      </c>
      <c r="E16" s="9">
        <f>IF(N(C16)&gt;=B16,"Pago",IF(N(C16)&gt;0,"Parcial","Em aberto"))</f>
      </c>
    </row>
    <row r="17" spans="1:5" x14ac:dyDescent="0.25">
      <c r="A17" s="3" t="s">
        <v>19</v>
      </c>
      <c r="B17" s="6">
        <f>$B$5</f>
      </c>
      <c r="C17" s="8"/>
      <c r="D17" s="6">
        <f>ROUND(B17-N(C17),2)</f>
      </c>
      <c r="E17" s="9">
        <f>IF(N(C17)&gt;=B17,"Pago",IF(N(C17)&gt;0,"Parcial","Em aberto"))</f>
      </c>
    </row>
    <row r="18" spans="1:5" x14ac:dyDescent="0.25">
      <c r="A18" s="3" t="s">
        <v>20</v>
      </c>
      <c r="B18" s="6">
        <f>$B$5</f>
      </c>
      <c r="C18" s="8"/>
      <c r="D18" s="6">
        <f>ROUND(B18-N(C18),2)</f>
      </c>
      <c r="E18" s="9">
        <f>IF(N(C18)&gt;=B18,"Pago",IF(N(C18)&gt;0,"Parcial","Em aberto"))</f>
      </c>
    </row>
    <row r="19" spans="1:5" x14ac:dyDescent="0.25">
      <c r="A19" s="3" t="s">
        <v>21</v>
      </c>
      <c r="B19" s="6">
        <f>$B$5</f>
      </c>
      <c r="C19" s="8"/>
      <c r="D19" s="6">
        <f>ROUND(B19-N(C19),2)</f>
      </c>
      <c r="E19" s="9">
        <f>IF(N(C19)&gt;=B19,"Pago",IF(N(C19)&gt;0,"Parcial","Em aberto"))</f>
      </c>
    </row>
    <row r="21" spans="1:2" x14ac:dyDescent="0.25">
      <c r="A21" s="5" t="s">
        <v>22</v>
      </c>
      <c r="B21" s="6">
        <f>SUM(B8:B19)</f>
      </c>
    </row>
    <row r="22" spans="1:2" x14ac:dyDescent="0.25">
      <c r="A22" s="3" t="s">
        <v>23</v>
      </c>
      <c r="B22" s="6">
        <f>SUM(C8:C19)</f>
      </c>
    </row>
    <row r="23" spans="1:2" x14ac:dyDescent="0.25">
      <c r="A23" s="5" t="s">
        <v>24</v>
      </c>
      <c r="B23" s="6">
        <f>ROUND(B21-B22,2)</f>
      </c>
    </row>
  </sheetData>
  <sheetProtection sheet="1" formatColumns="0" formatRows="0" sort="0" autoFilter="0"/>
  <mergeCells count="2">
    <mergeCell ref="A1:E1"/>
    <mergeCell ref="A2:E2"/>
  </mergeCells>
  <dataValidations count="1">
    <dataValidation type="list" sqref="B4">
      <formula1>"1,2,3"</formula1>
    </dataValidation>
  </dataValidation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25</v>
      </c>
    </row>
    <row r="3" spans="1:1" x14ac:dyDescent="0.25">
      <c r="A3" s="10" t="s">
        <v>26</v>
      </c>
    </row>
    <row r="5" ht="48" customHeight="1" spans="1:1" x14ac:dyDescent="0.25">
      <c r="A5" s="11" t="s">
        <v>27</v>
      </c>
    </row>
    <row r="6" ht="48" customHeight="1" spans="1:1" x14ac:dyDescent="0.25">
      <c r="A6" s="11" t="s">
        <v>28</v>
      </c>
    </row>
    <row r="7" ht="48" customHeight="1" spans="1:1" x14ac:dyDescent="0.25">
      <c r="A7" s="11" t="s">
        <v>29</v>
      </c>
    </row>
    <row r="8" ht="48" customHeight="1" spans="1:1" x14ac:dyDescent="0.25">
      <c r="A8" s="11" t="s">
        <v>30</v>
      </c>
    </row>
    <row r="9" ht="48" customHeight="1" spans="1:1" x14ac:dyDescent="0.25">
      <c r="A9" s="11" t="s">
        <v>31</v>
      </c>
    </row>
    <row r="10" ht="48" customHeight="1" spans="1:1" x14ac:dyDescent="0.25">
      <c r="A10" s="11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FormatPr defaultRowHeight="15" outlineLevelRow="0" outlineLevelCol="0" x14ac:dyDescent="55"/>
  <cols>
    <col min="1" max="1" width="46" customWidth="1"/>
    <col min="2" max="2" width="18" customWidth="1"/>
    <col min="3" max="3" width="16" customWidth="1"/>
    <col min="4" max="4" width="22" customWidth="1"/>
  </cols>
  <sheetData>
    <row r="1" spans="1:3" x14ac:dyDescent="0.25">
      <c r="A1" s="3" t="s">
        <v>33</v>
      </c>
      <c r="B1" s="12">
        <v>1621</v>
      </c>
      <c r="C1" s="13">
        <v>750</v>
      </c>
    </row>
    <row r="2" spans="1:3" x14ac:dyDescent="0.25">
      <c r="A2" s="3" t="s">
        <v>34</v>
      </c>
      <c r="B2" s="12">
        <v>2902.84</v>
      </c>
      <c r="C2" s="13">
        <v>900</v>
      </c>
    </row>
    <row r="3" spans="1:3" x14ac:dyDescent="0.25">
      <c r="A3" s="3" t="s">
        <v>35</v>
      </c>
      <c r="B3" s="12">
        <v>4354.27</v>
      </c>
      <c r="C3" s="13">
        <v>1200</v>
      </c>
    </row>
    <row r="4" spans="1:3" x14ac:dyDescent="0.25">
      <c r="A4" s="3" t="s">
        <v>36</v>
      </c>
      <c r="B4" s="12">
        <v>8475.55</v>
      </c>
      <c r="C4" s="13">
        <v>1400</v>
      </c>
    </row>
    <row r="6" spans="1:2" x14ac:dyDescent="0.25">
      <c r="A6" s="3" t="s">
        <v>37</v>
      </c>
      <c r="B6" s="12">
        <v>607.2</v>
      </c>
    </row>
    <row r="7" spans="1:2" x14ac:dyDescent="0.25">
      <c r="A7" s="3" t="s">
        <v>38</v>
      </c>
      <c r="B7" s="12">
        <v>189.59</v>
      </c>
    </row>
    <row r="9" spans="1:4" x14ac:dyDescent="0.25">
      <c r="A9" s="3" t="s">
        <v>39</v>
      </c>
      <c r="B9" s="12">
        <v>2428.8</v>
      </c>
      <c r="C9" s="13">
        <v>0</v>
      </c>
      <c r="D9" s="12">
        <v>0</v>
      </c>
    </row>
    <row r="10" spans="1:4" x14ac:dyDescent="0.25">
      <c r="A10" s="3" t="s">
        <v>40</v>
      </c>
      <c r="B10" s="12">
        <v>2826.65</v>
      </c>
      <c r="C10" s="13">
        <v>750</v>
      </c>
      <c r="D10" s="12">
        <v>182.16</v>
      </c>
    </row>
    <row r="11" spans="1:4" x14ac:dyDescent="0.25">
      <c r="A11" s="3" t="s">
        <v>41</v>
      </c>
      <c r="B11" s="12">
        <v>3751.05</v>
      </c>
      <c r="C11" s="13">
        <v>1500</v>
      </c>
      <c r="D11" s="12">
        <v>394.16</v>
      </c>
    </row>
    <row r="12" spans="1:4" x14ac:dyDescent="0.25">
      <c r="A12" s="3" t="s">
        <v>42</v>
      </c>
      <c r="B12" s="12">
        <v>4664.68</v>
      </c>
      <c r="C12" s="13">
        <v>2250</v>
      </c>
      <c r="D12" s="12">
        <v>675.49</v>
      </c>
    </row>
    <row r="13" spans="1:4" x14ac:dyDescent="0.25">
      <c r="A13" s="3" t="s">
        <v>43</v>
      </c>
      <c r="B13" s="12">
        <v>0</v>
      </c>
      <c r="C13" s="13">
        <v>2750</v>
      </c>
      <c r="D13" s="12">
        <v>908.73</v>
      </c>
    </row>
    <row r="15" spans="1:2" x14ac:dyDescent="0.25">
      <c r="A15" s="3" t="s">
        <v>44</v>
      </c>
      <c r="B15" s="12">
        <v>5000</v>
      </c>
    </row>
    <row r="16" spans="1:2" x14ac:dyDescent="0.25">
      <c r="A16" s="3" t="s">
        <v>45</v>
      </c>
      <c r="B16" s="12">
        <v>312.89</v>
      </c>
    </row>
    <row r="17" spans="1:2" x14ac:dyDescent="0.25">
      <c r="A17" s="3" t="s">
        <v>46</v>
      </c>
      <c r="B17" s="12">
        <v>7350</v>
      </c>
    </row>
    <row r="18" spans="1:2" x14ac:dyDescent="0.25">
      <c r="A18" s="3" t="s">
        <v>47</v>
      </c>
      <c r="B18" s="12">
        <v>978.62</v>
      </c>
    </row>
    <row r="19" spans="1:2" x14ac:dyDescent="0.25">
      <c r="A19" s="3" t="s">
        <v>48</v>
      </c>
      <c r="B19" s="13">
        <v>133145</v>
      </c>
    </row>
    <row r="20" spans="1:2" x14ac:dyDescent="0.25">
      <c r="A20" s="3" t="s">
        <v>49</v>
      </c>
      <c r="B20" s="13">
        <v>1000000</v>
      </c>
    </row>
    <row r="22" spans="1:2" x14ac:dyDescent="0.25">
      <c r="A22" s="3" t="s">
        <v>50</v>
      </c>
      <c r="B22" s="12">
        <v>81000</v>
      </c>
    </row>
    <row r="23" spans="1:2" x14ac:dyDescent="0.25">
      <c r="A23" s="3" t="s">
        <v>51</v>
      </c>
      <c r="B23" s="12">
        <v>6750</v>
      </c>
    </row>
    <row r="24" spans="1:2" x14ac:dyDescent="0.25">
      <c r="A24" s="3" t="s">
        <v>52</v>
      </c>
      <c r="B24" s="12">
        <v>81.05</v>
      </c>
    </row>
    <row r="25" spans="1:2" x14ac:dyDescent="0.25">
      <c r="A25" s="3" t="s">
        <v>53</v>
      </c>
      <c r="B25" s="12">
        <v>5</v>
      </c>
    </row>
    <row r="26" spans="1:2" x14ac:dyDescent="0.25">
      <c r="A26" s="3" t="s">
        <v>54</v>
      </c>
      <c r="B26" s="12">
        <v>1</v>
      </c>
    </row>
    <row r="27" spans="1:2" x14ac:dyDescent="0.25">
      <c r="A27" s="3" t="s">
        <v>55</v>
      </c>
      <c r="B27" s="12">
        <v>194.52</v>
      </c>
    </row>
    <row r="28" spans="1:2" x14ac:dyDescent="0.25">
      <c r="A28" s="3" t="s">
        <v>56</v>
      </c>
      <c r="B28" s="6">
        <f>B24+B26</f>
      </c>
    </row>
    <row r="29" spans="1:2" x14ac:dyDescent="0.25">
      <c r="A29" s="3" t="s">
        <v>57</v>
      </c>
      <c r="B29" s="6">
        <f>B24+B25</f>
      </c>
    </row>
    <row r="30" spans="1:2" x14ac:dyDescent="0.25">
      <c r="A30" s="3" t="s">
        <v>58</v>
      </c>
      <c r="B30" s="6">
        <f>B24+B25+B26</f>
      </c>
    </row>
    <row r="32" spans="1:2" x14ac:dyDescent="0.25">
      <c r="A32" s="3" t="s">
        <v>59</v>
      </c>
      <c r="B32" s="14">
        <v>0.08</v>
      </c>
    </row>
    <row r="34" ht="32" customHeight="1" spans="1:1" x14ac:dyDescent="0.25">
      <c r="A34" s="15" t="s">
        <v>60</v>
      </c>
    </row>
  </sheetData>
  <sheetProtection sheet="1" formatColumns="0" formatRows="0" sort="0" autoFilter="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DAS</vt:lpstr>
      <vt:lpstr>Instruções</vt:lpstr>
      <vt:lpstr>Tabelas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Controle de DAS MEI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