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cisão" state="visible" r:id="rId4"/>
    <sheet sheetId="2" name="Instruções" state="visible" r:id="rId5"/>
    <sheet sheetId="3" name="Tabelas" state="visible" r:id="rId6"/>
  </sheets>
  <calcPr calcId="171027" fullCalcOnLoad="1"/>
</workbook>
</file>

<file path=xl/sharedStrings.xml><?xml version="1.0" encoding="utf-8"?>
<sst xmlns="http://schemas.openxmlformats.org/spreadsheetml/2006/main" count="60" uniqueCount="60">
  <si>
    <t>Cálculo de rescisão CLT</t>
  </si>
  <si>
    <t>Calcutudo.com.br · planilha grátis · células amarelas são suas · o verde é fórmula</t>
  </si>
  <si>
    <t>Salário bruto</t>
  </si>
  <si>
    <t>Dias trabalhados no mês (mensalista, base 30)</t>
  </si>
  <si>
    <t>Anos completos de contrato</t>
  </si>
  <si>
    <t>Tipo: 1 sem justa causa, 2 pedido, 3 justa causa, 4 acordo</t>
  </si>
  <si>
    <t>1 dispensa, 2 pedido, 3 justa causa, 4 acordo</t>
  </si>
  <si>
    <t>Avos de 13º (0 a 12)</t>
  </si>
  <si>
    <t>Avos de férias proporcionais (0 a 12)</t>
  </si>
  <si>
    <t>Períodos de férias vencidas</t>
  </si>
  <si>
    <t>FGTS já depositado</t>
  </si>
  <si>
    <t>Dias de aviso</t>
  </si>
  <si>
    <t>Aviso indenizado</t>
  </si>
  <si>
    <t>Saldo de salário</t>
  </si>
  <si>
    <t>13º proporcional</t>
  </si>
  <si>
    <t>Férias proporcionais com terço</t>
  </si>
  <si>
    <t>Férias vencidas com terço</t>
  </si>
  <si>
    <t>INSS sobre o saldo</t>
  </si>
  <si>
    <t>INSS sobre o 13º</t>
  </si>
  <si>
    <t>FGTS de 8% sobre saldo e 13º</t>
  </si>
  <si>
    <t>Multa do FGTS</t>
  </si>
  <si>
    <t>Líquido pago pela empresa</t>
  </si>
  <si>
    <t>Saque de FGTS estimado</t>
  </si>
  <si>
    <t>Instruções</t>
  </si>
  <si>
    <t>Calcutudo.com.br</t>
  </si>
  <si>
    <t>Substitua as células amarelas. As verdes recalculam sozinhas. O exemplo já vem preenchido para você conferir a conta antes de apagar.</t>
  </si>
  <si>
    <t>O aviso do empregador é 30 dias mais 3 por ano completo, com teto de 90 (Lei 12.506). No pedido fica em 30 e não é pago neste modelo, que trata o pedido como aviso cumprido. Na justa causa o aviso é zero. No acordo o aviso indenizado entra pela metade e a multa é 20%.</t>
  </si>
  <si>
    <t>Você informa os avos. A planilha não projeta datas. Saldo e aviso usam salário dividido por 30. Férias levam o terço. INSS incide separado sobre o saldo e sobre o 13º, e não incide sobre aviso indenizado nem sobre férias indenizadas.</t>
  </si>
  <si>
    <t>O FGTS novo é 8% do saldo e do 13º. A multa incide sobre o saldo que você informou mais esse depósito. Sem justa causa o saque estimado é o fundo todo mais a multa. No acordo é 80% dos depósitos mais a multa. Pedido e justa causa ficam com saque zero.</t>
  </si>
  <si>
    <t>Exemplo inicial: salário R$ 3.000, 15 dias, 2 anos, tipo 1, 7 avos de 13º e 5 de férias. O líquido da empresa fecha em R$ 8.270,98.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</si>
  <si>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</si>
  <si>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</si>
  <si>
    <t>INSS faixa 1 até</t>
  </si>
  <si>
    <t>INSS faixa 2 até</t>
  </si>
  <si>
    <t>INSS faixa 3 até</t>
  </si>
  <si>
    <t>INSS teto</t>
  </si>
  <si>
    <t>Desconto simplificado mensal</t>
  </si>
  <si>
    <t>Dedução mensal por dependente</t>
  </si>
  <si>
    <t>IR isento até</t>
  </si>
  <si>
    <t>IR 7,5% até</t>
  </si>
  <si>
    <t>IR 15% até</t>
  </si>
  <si>
    <t>IR 22,5% até</t>
  </si>
  <si>
    <t>IR 27,5%</t>
  </si>
  <si>
    <t>Redução integral até esta renda</t>
  </si>
  <si>
    <t>Teto da redução que zera o imposto</t>
  </si>
  <si>
    <t>Redução parcial até esta renda</t>
  </si>
  <si>
    <t>Constante da redução parcial</t>
  </si>
  <si>
    <t>Numerador do coeficiente 0,133145</t>
  </si>
  <si>
    <t>Denominador do coeficiente</t>
  </si>
  <si>
    <t>MEI limite anual 2026</t>
  </si>
  <si>
    <t>MEI limite por mês no ano de abertura</t>
  </si>
  <si>
    <t>DAS INSS do MEI</t>
  </si>
  <si>
    <t>DAS ISS</t>
  </si>
  <si>
    <t>DAS ICMS</t>
  </si>
  <si>
    <t>DAS INSS do MEI caminhoneiro</t>
  </si>
  <si>
    <t>Comércio (INSS + ICMS)</t>
  </si>
  <si>
    <t>Serviço (INSS + ISS)</t>
  </si>
  <si>
    <t>Comércio e serviço</t>
  </si>
  <si>
    <t>FGTS do empregado</t>
  </si>
  <si>
    <t>Calcutudo.com.br · números de 2026 copiados de src/config/tax-tables.ts ao gerar o arquivo. Não há vínculo externo.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</si>
</sst>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/>
    <xf numFmtId="164" fontId="4" fillId="3" borderId="1" xfId="0" applyNumberFormat="1" applyFont="1" applyFill="1" applyBorder="1" applyProtection="1"/>
    <xf numFmtId="0" fontId="6" fillId="0" borderId="0" xfId="0" applyFont="1"/>
    <xf numFmtId="0" fontId="7" fillId="0" borderId="0" xfId="0" applyFont="1" applyAlignment="1">
      <alignment vertical="top" wrapText="1"/>
    </xf>
    <xf numFmtId="164" fontId="0" fillId="0" borderId="0" xfId="0" applyNumberFormat="1" applyProtection="1"/>
    <xf numFmtId="0" fontId="0" fillId="0" borderId="0" xfId="0" applyProtection="1"/>
    <xf numFmtId="10" fontId="0" fillId="0" borderId="0" xfId="0" applyNumberFormat="1" applyProtection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22" customWidth="1"/>
    <col min="3" max="3" width="42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>
        <v>3000</v>
      </c>
    </row>
    <row r="5" spans="1:2" x14ac:dyDescent="0.25">
      <c r="A5" s="5" t="s">
        <v>3</v>
      </c>
      <c r="B5" s="6">
        <v>15</v>
      </c>
    </row>
    <row r="6" spans="1:2" x14ac:dyDescent="0.25">
      <c r="A6" s="5" t="s">
        <v>4</v>
      </c>
      <c r="B6" s="6">
        <v>2</v>
      </c>
    </row>
    <row r="7" spans="1:3" x14ac:dyDescent="0.25">
      <c r="A7" s="5" t="s">
        <v>5</v>
      </c>
      <c r="B7" s="6">
        <v>1</v>
      </c>
      <c r="C7" s="5" t="s">
        <v>6</v>
      </c>
    </row>
    <row r="8" spans="1:2" x14ac:dyDescent="0.25">
      <c r="A8" s="5" t="s">
        <v>7</v>
      </c>
      <c r="B8" s="6">
        <v>7</v>
      </c>
    </row>
    <row r="9" spans="1:2" x14ac:dyDescent="0.25">
      <c r="A9" s="5" t="s">
        <v>8</v>
      </c>
      <c r="B9" s="6">
        <v>5</v>
      </c>
    </row>
    <row r="10" spans="1:2" x14ac:dyDescent="0.25">
      <c r="A10" s="5" t="s">
        <v>9</v>
      </c>
      <c r="B10" s="6">
        <v>0</v>
      </c>
    </row>
    <row r="11" spans="1:2" x14ac:dyDescent="0.25">
      <c r="A11" s="5" t="s">
        <v>10</v>
      </c>
      <c r="B11" s="4">
        <v>4800</v>
      </c>
    </row>
    <row r="13" spans="1:2" x14ac:dyDescent="0.25">
      <c r="A13" s="5" t="s">
        <v>11</v>
      </c>
      <c r="B13" s="7">
        <f>IF(B7=3,0,IF(OR(B7=1,B7=4),MIN(90,30+3*B6),30))</f>
      </c>
    </row>
    <row r="14" spans="1:2" x14ac:dyDescent="0.25">
      <c r="A14" s="5" t="s">
        <v>12</v>
      </c>
      <c r="B14" s="8">
        <f>ROUND(B4/30*B13*IF(OR(B7=2,B7=3),0,IF(B7=4,0.5,1)),2)</f>
      </c>
    </row>
    <row r="15" spans="1:2" x14ac:dyDescent="0.25">
      <c r="A15" s="5" t="s">
        <v>13</v>
      </c>
      <c r="B15" s="8">
        <f>ROUND(B4/30*B5,2)</f>
      </c>
    </row>
    <row r="16" spans="1:2" x14ac:dyDescent="0.25">
      <c r="A16" s="5" t="s">
        <v>14</v>
      </c>
      <c r="B16" s="8">
        <f>IF(B7=3,0,ROUND(B4*B8/12,2))</f>
      </c>
    </row>
    <row r="17" spans="1:2" x14ac:dyDescent="0.25">
      <c r="A17" s="5" t="s">
        <v>15</v>
      </c>
      <c r="B17" s="8">
        <f>IF(B7=3,0,ROUND(B4*B9/12*4/3,2))</f>
      </c>
    </row>
    <row r="18" spans="1:2" x14ac:dyDescent="0.25">
      <c r="A18" s="5" t="s">
        <v>16</v>
      </c>
      <c r="B18" s="8">
        <f>ROUND(B10*B4*4/3,2)</f>
      </c>
    </row>
    <row r="19" spans="1:2" x14ac:dyDescent="0.25">
      <c r="A19" s="5" t="s">
        <v>17</v>
      </c>
      <c r="B19" s="8">
        <f>ROUND((ROUND(MIN(B15,Tabelas!B1)*100,0)*Tabelas!C1+ROUND(MAX(0,MIN(B15,Tabelas!B2)-Tabelas!B1)*100,0)*Tabelas!C2+ROUND(MAX(0,MIN(B15,Tabelas!B3)-Tabelas!B2)*100,0)*Tabelas!C3+ROUND(MAX(0,MIN(B15,Tabelas!B4)-Tabelas!B3)*100,0)*Tabelas!C4)/10000,0)/100</f>
      </c>
    </row>
    <row r="20" spans="1:2" x14ac:dyDescent="0.25">
      <c r="A20" s="5" t="s">
        <v>18</v>
      </c>
      <c r="B20" s="8">
        <f>ROUND((ROUND(MIN(B16,Tabelas!B1)*100,0)*Tabelas!C1+ROUND(MAX(0,MIN(B16,Tabelas!B2)-Tabelas!B1)*100,0)*Tabelas!C2+ROUND(MAX(0,MIN(B16,Tabelas!B3)-Tabelas!B2)*100,0)*Tabelas!C3+ROUND(MAX(0,MIN(B16,Tabelas!B4)-Tabelas!B3)*100,0)*Tabelas!C4)/10000,0)/100</f>
      </c>
    </row>
    <row r="21" spans="1:2" x14ac:dyDescent="0.25">
      <c r="A21" s="5" t="s">
        <v>19</v>
      </c>
      <c r="B21" s="8">
        <f>ROUND((B15+B16)*Tabelas!B32,2)</f>
      </c>
    </row>
    <row r="22" spans="1:2" x14ac:dyDescent="0.25">
      <c r="A22" s="5" t="s">
        <v>20</v>
      </c>
      <c r="B22" s="8">
        <f>ROUND(IF(B7=1,0.4,IF(B7=4,0.2,0))*(B11+B21),2)</f>
      </c>
    </row>
    <row r="23" spans="1:2" x14ac:dyDescent="0.25">
      <c r="A23" s="3" t="s">
        <v>21</v>
      </c>
      <c r="B23" s="8">
        <f>ROUND(B15+B14+B16+B17+B18-B19-B20,2)</f>
      </c>
    </row>
    <row r="24" spans="1:2" x14ac:dyDescent="0.25">
      <c r="A24" s="5" t="s">
        <v>22</v>
      </c>
      <c r="B24" s="8">
        <f>IF(B7=1,ROUND(B11+B21+B22,2),IF(B7=4,ROUND((B11+B21)*0.8,2)+B22,0))</f>
      </c>
    </row>
  </sheetData>
  <sheetProtection sheet="1" formatColumns="0" formatRows="0" sort="0" autoFilter="0"/>
  <mergeCells count="2">
    <mergeCell ref="A1:C1"/>
    <mergeCell ref="A2:C2"/>
  </mergeCells>
  <dataValidations count="1">
    <dataValidation type="list" sqref="B7">
      <formula1>"1,2,3,4"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23</v>
      </c>
    </row>
    <row r="3" spans="1:1" x14ac:dyDescent="0.25">
      <c r="A3" s="9" t="s">
        <v>24</v>
      </c>
    </row>
    <row r="5" ht="48" customHeight="1" spans="1:1" x14ac:dyDescent="0.25">
      <c r="A5" s="10" t="s">
        <v>25</v>
      </c>
    </row>
    <row r="6" ht="48" customHeight="1" spans="1:1" x14ac:dyDescent="0.25">
      <c r="A6" s="10" t="s">
        <v>26</v>
      </c>
    </row>
    <row r="7" ht="48" customHeight="1" spans="1:1" x14ac:dyDescent="0.25">
      <c r="A7" s="10" t="s">
        <v>27</v>
      </c>
    </row>
    <row r="8" ht="48" customHeight="1" spans="1:1" x14ac:dyDescent="0.25">
      <c r="A8" s="10" t="s">
        <v>28</v>
      </c>
    </row>
    <row r="9" ht="48" customHeight="1" spans="1:1" x14ac:dyDescent="0.25">
      <c r="A9" s="10" t="s">
        <v>29</v>
      </c>
    </row>
    <row r="10" ht="48" customHeight="1" spans="1:1" x14ac:dyDescent="0.25">
      <c r="A10" s="10" t="s">
        <v>30</v>
      </c>
    </row>
    <row r="11" ht="48" customHeight="1" spans="1:1" x14ac:dyDescent="0.25">
      <c r="A11" s="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46" customWidth="1"/>
    <col min="2" max="2" width="18" customWidth="1"/>
    <col min="3" max="3" width="16" customWidth="1"/>
    <col min="4" max="4" width="22" customWidth="1"/>
  </cols>
  <sheetData>
    <row r="1" spans="1:3" x14ac:dyDescent="0.25">
      <c r="A1" s="5" t="s">
        <v>32</v>
      </c>
      <c r="B1" s="11">
        <v>1621</v>
      </c>
      <c r="C1" s="12">
        <v>750</v>
      </c>
    </row>
    <row r="2" spans="1:3" x14ac:dyDescent="0.25">
      <c r="A2" s="5" t="s">
        <v>33</v>
      </c>
      <c r="B2" s="11">
        <v>2902.84</v>
      </c>
      <c r="C2" s="12">
        <v>900</v>
      </c>
    </row>
    <row r="3" spans="1:3" x14ac:dyDescent="0.25">
      <c r="A3" s="5" t="s">
        <v>34</v>
      </c>
      <c r="B3" s="11">
        <v>4354.27</v>
      </c>
      <c r="C3" s="12">
        <v>1200</v>
      </c>
    </row>
    <row r="4" spans="1:3" x14ac:dyDescent="0.25">
      <c r="A4" s="5" t="s">
        <v>35</v>
      </c>
      <c r="B4" s="11">
        <v>8475.55</v>
      </c>
      <c r="C4" s="12">
        <v>1400</v>
      </c>
    </row>
    <row r="6" spans="1:2" x14ac:dyDescent="0.25">
      <c r="A6" s="5" t="s">
        <v>36</v>
      </c>
      <c r="B6" s="11">
        <v>607.2</v>
      </c>
    </row>
    <row r="7" spans="1:2" x14ac:dyDescent="0.25">
      <c r="A7" s="5" t="s">
        <v>37</v>
      </c>
      <c r="B7" s="11">
        <v>189.59</v>
      </c>
    </row>
    <row r="9" spans="1:4" x14ac:dyDescent="0.25">
      <c r="A9" s="5" t="s">
        <v>38</v>
      </c>
      <c r="B9" s="11">
        <v>2428.8</v>
      </c>
      <c r="C9" s="12">
        <v>0</v>
      </c>
      <c r="D9" s="11">
        <v>0</v>
      </c>
    </row>
    <row r="10" spans="1:4" x14ac:dyDescent="0.25">
      <c r="A10" s="5" t="s">
        <v>39</v>
      </c>
      <c r="B10" s="11">
        <v>2826.65</v>
      </c>
      <c r="C10" s="12">
        <v>750</v>
      </c>
      <c r="D10" s="11">
        <v>182.16</v>
      </c>
    </row>
    <row r="11" spans="1:4" x14ac:dyDescent="0.25">
      <c r="A11" s="5" t="s">
        <v>40</v>
      </c>
      <c r="B11" s="11">
        <v>3751.05</v>
      </c>
      <c r="C11" s="12">
        <v>1500</v>
      </c>
      <c r="D11" s="11">
        <v>394.16</v>
      </c>
    </row>
    <row r="12" spans="1:4" x14ac:dyDescent="0.25">
      <c r="A12" s="5" t="s">
        <v>41</v>
      </c>
      <c r="B12" s="11">
        <v>4664.68</v>
      </c>
      <c r="C12" s="12">
        <v>2250</v>
      </c>
      <c r="D12" s="11">
        <v>675.49</v>
      </c>
    </row>
    <row r="13" spans="1:4" x14ac:dyDescent="0.25">
      <c r="A13" s="5" t="s">
        <v>42</v>
      </c>
      <c r="B13" s="11">
        <v>0</v>
      </c>
      <c r="C13" s="12">
        <v>2750</v>
      </c>
      <c r="D13" s="11">
        <v>908.73</v>
      </c>
    </row>
    <row r="15" spans="1:2" x14ac:dyDescent="0.25">
      <c r="A15" s="5" t="s">
        <v>43</v>
      </c>
      <c r="B15" s="11">
        <v>5000</v>
      </c>
    </row>
    <row r="16" spans="1:2" x14ac:dyDescent="0.25">
      <c r="A16" s="5" t="s">
        <v>44</v>
      </c>
      <c r="B16" s="11">
        <v>312.89</v>
      </c>
    </row>
    <row r="17" spans="1:2" x14ac:dyDescent="0.25">
      <c r="A17" s="5" t="s">
        <v>45</v>
      </c>
      <c r="B17" s="11">
        <v>7350</v>
      </c>
    </row>
    <row r="18" spans="1:2" x14ac:dyDescent="0.25">
      <c r="A18" s="5" t="s">
        <v>46</v>
      </c>
      <c r="B18" s="11">
        <v>978.62</v>
      </c>
    </row>
    <row r="19" spans="1:2" x14ac:dyDescent="0.25">
      <c r="A19" s="5" t="s">
        <v>47</v>
      </c>
      <c r="B19" s="12">
        <v>133145</v>
      </c>
    </row>
    <row r="20" spans="1:2" x14ac:dyDescent="0.25">
      <c r="A20" s="5" t="s">
        <v>48</v>
      </c>
      <c r="B20" s="12">
        <v>1000000</v>
      </c>
    </row>
    <row r="22" spans="1:2" x14ac:dyDescent="0.25">
      <c r="A22" s="5" t="s">
        <v>49</v>
      </c>
      <c r="B22" s="11">
        <v>81000</v>
      </c>
    </row>
    <row r="23" spans="1:2" x14ac:dyDescent="0.25">
      <c r="A23" s="5" t="s">
        <v>50</v>
      </c>
      <c r="B23" s="11">
        <v>6750</v>
      </c>
    </row>
    <row r="24" spans="1:2" x14ac:dyDescent="0.25">
      <c r="A24" s="5" t="s">
        <v>51</v>
      </c>
      <c r="B24" s="11">
        <v>81.05</v>
      </c>
    </row>
    <row r="25" spans="1:2" x14ac:dyDescent="0.25">
      <c r="A25" s="5" t="s">
        <v>52</v>
      </c>
      <c r="B25" s="11">
        <v>5</v>
      </c>
    </row>
    <row r="26" spans="1:2" x14ac:dyDescent="0.25">
      <c r="A26" s="5" t="s">
        <v>53</v>
      </c>
      <c r="B26" s="11">
        <v>1</v>
      </c>
    </row>
    <row r="27" spans="1:2" x14ac:dyDescent="0.25">
      <c r="A27" s="5" t="s">
        <v>54</v>
      </c>
      <c r="B27" s="11">
        <v>194.52</v>
      </c>
    </row>
    <row r="28" spans="1:2" x14ac:dyDescent="0.25">
      <c r="A28" s="5" t="s">
        <v>55</v>
      </c>
      <c r="B28" s="8">
        <f>B24+B26</f>
      </c>
    </row>
    <row r="29" spans="1:2" x14ac:dyDescent="0.25">
      <c r="A29" s="5" t="s">
        <v>56</v>
      </c>
      <c r="B29" s="8">
        <f>B24+B25</f>
      </c>
    </row>
    <row r="30" spans="1:2" x14ac:dyDescent="0.25">
      <c r="A30" s="5" t="s">
        <v>57</v>
      </c>
      <c r="B30" s="8">
        <f>B24+B25+B26</f>
      </c>
    </row>
    <row r="32" spans="1:2" x14ac:dyDescent="0.25">
      <c r="A32" s="5" t="s">
        <v>58</v>
      </c>
      <c r="B32" s="13">
        <v>0.08</v>
      </c>
    </row>
    <row r="34" ht="32" customHeight="1" spans="1:1" x14ac:dyDescent="0.25">
      <c r="A34" s="14" t="s">
        <v>59</v>
      </c>
    </row>
  </sheetData>
  <sheetProtection sheet="1" formatColumns="0" formatRows="0" sort="0" autoFilter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Rescisão</vt:lpstr>
      <vt:lpstr>Instruções</vt:lpstr>
      <vt:lpstr>Tabelas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Cálculo de rescisão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